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54" activeTab="0"/>
  </bookViews>
  <sheets>
    <sheet name="Дороги (2)" sheetId="1" r:id="rId1"/>
  </sheets>
  <definedNames>
    <definedName name="_xlnm.Print_Titles" localSheetId="0">'Дороги (2)'!$4:$6</definedName>
    <definedName name="_xlnm.Print_Area" localSheetId="0">'Дороги (2)'!$A$1:$T$42</definedName>
  </definedNames>
  <calcPr fullCalcOnLoad="1"/>
</workbook>
</file>

<file path=xl/sharedStrings.xml><?xml version="1.0" encoding="utf-8"?>
<sst xmlns="http://schemas.openxmlformats.org/spreadsheetml/2006/main" count="119" uniqueCount="75">
  <si>
    <t>№ п/п</t>
  </si>
  <si>
    <t xml:space="preserve">Наименование объектов </t>
  </si>
  <si>
    <t xml:space="preserve">Срок реализации 
мероприятия
</t>
  </si>
  <si>
    <t xml:space="preserve">Департамент   
строительства и 
архитектуры   
городского   
округа Самара  
</t>
  </si>
  <si>
    <t>Сметная стоимость</t>
  </si>
  <si>
    <t>Департамент благоустройства и экологии Администрации городского округа Самара</t>
  </si>
  <si>
    <t>Мощность объектов</t>
  </si>
  <si>
    <t xml:space="preserve">Главный      
распорядитель
средств 
</t>
  </si>
  <si>
    <t>область 2015</t>
  </si>
  <si>
    <t>область 2016</t>
  </si>
  <si>
    <t>область 2017</t>
  </si>
  <si>
    <t>область 2018</t>
  </si>
  <si>
    <t>Ремонт Заводского шоссе от ул.Авроры до ул. Земеца</t>
  </si>
  <si>
    <t>Ремонт ул. Промышленности</t>
  </si>
  <si>
    <t>Ответственный исполнитель, заказчик (получатель средств)</t>
  </si>
  <si>
    <t>Сметная стоимость, тыс. рублей</t>
  </si>
  <si>
    <t>городского округа Самара</t>
  </si>
  <si>
    <t xml:space="preserve">Общий объём финансирования мероприятий за счет средств бюджета г.о. Самара по годам, тыс. руб.
</t>
  </si>
  <si>
    <t>Общий объем финансирования мероприятий за счет средств бюджета г.о. Самара</t>
  </si>
  <si>
    <t xml:space="preserve">Протяженность 1-ой очереди - 970,74 м, числом и шириной полос движения 4х3,5 м, тротуар 2 х 3,0 м, с разделительной полосой.
Протяженность 2-й очереди - 1139,03 м, числом и шириной полос движения 4х3,75 м, тротуар 2 х 3,0 м, с разделительной полосой
</t>
  </si>
  <si>
    <t>Реконструкция ул.Дачной от ул.Пензенской до Московского шоссе</t>
  </si>
  <si>
    <t>Протяженность - 4100 м, числом и шириной полос 4х3,5 м, с устройством дождевой канализации, наружного освещения и тротуаров</t>
  </si>
  <si>
    <t>Ремонт ул. Авроры от Московского шоссе до ул. Аэродромной</t>
  </si>
  <si>
    <t>Протяженность - 2,8 км</t>
  </si>
  <si>
    <t>Протяженность - 6,92 км</t>
  </si>
  <si>
    <t>Протяженность - 5,08 км</t>
  </si>
  <si>
    <t>Ремонт ул. Партизанской</t>
  </si>
  <si>
    <t>Протяженность - 2,7 км</t>
  </si>
  <si>
    <t>Протяженность 2,24 км, числом и шириной полос 6х3,5 м, с устройством дождевой канализации и освещения</t>
  </si>
  <si>
    <t>Строительство 1 очереди магистральной улицы по пр. Карла Маркса от площади Урицкого до ул. Гагарина</t>
  </si>
  <si>
    <t>Разработка проектно-сметной документации на реконструкцию ул.Коптевская на участке от ул.С.Лазо до ММБУ "Городская больница №7" с учетом движения пассажирского транспорта, пешеходов и обустройства разворотной площадки общественного транспорта</t>
  </si>
  <si>
    <t>Протяженность - 0,92 км., число и ширина полос 2х3,5м., 1 тротуар 1,5м.</t>
  </si>
  <si>
    <t>Реконструкция ул.22 Партсъезда от ул. Солнечная до пр. Кирова. 1-я очередь (от ул.Солнечной до Московского шоссе) и 2-я очередь (от пр.Карла Маркса до ул.Ставропольская)</t>
  </si>
  <si>
    <t>Реконструкция ул.Луначарского от ул.Ново-Садовая (проспект Ленина) до ул. Московского шоссе</t>
  </si>
  <si>
    <t>Реконструкция ул. Мичурина от проспекта Масленникова до магистрали в продолжении ул. Авроры. 1 очередь (от пр. Масленникова до ул.Революционной)</t>
  </si>
  <si>
    <t xml:space="preserve">Строительство, реконструкция внутриквартальных дорог, проездов и тротуаров </t>
  </si>
  <si>
    <t>Реконструкция Ракитовского шоссе от Московского шоссе до ул. Магистральной</t>
  </si>
  <si>
    <t>Реконструкция Заводского шоссе от ул. Авроры до ул. 22 Партсъезда</t>
  </si>
  <si>
    <t xml:space="preserve">Протяженность - 4,6 км. </t>
  </si>
  <si>
    <t xml:space="preserve">ПРИЛОЖЕНИЕ N 2
к муниципальной программе 
городского округа Самара
«Модернизация и развитие 
автомобильных дорог 
общего пользования 
местного значения»
на 2012 - 2018 годы
</t>
  </si>
  <si>
    <t xml:space="preserve">План мероприятий муниципальной программы городского округа Самара «Модернизация и развитие автомобильных дорог общего пользования местного значения» на 2012 – 2018 годы,  осуществляемых с участием средств бюджета городского округа Самара
</t>
  </si>
  <si>
    <t>Ремонт дорог в рамках софинансирования в соответствии с Соглашением о предоставлении субсидий из вышестоящих бюджетов</t>
  </si>
  <si>
    <t>Ремонт внутриквартальных территорий в рамках софинансирования в соответствии с Соглашением о предоставлении субсидий из вышестоящих бюджетов</t>
  </si>
  <si>
    <t>2015-2016</t>
  </si>
  <si>
    <t xml:space="preserve">       ПРИЛОЖЕНИЕ                                                               к постановлению Администрации                                             городского округа Самара                                                   от _______________№_________</t>
  </si>
  <si>
    <t>Протяженность 4,1 км.</t>
  </si>
  <si>
    <t>2012-2015</t>
  </si>
  <si>
    <t>2013,                                                                                                                                                                                                                                                                                                                                                                                                                                                                                                                                                                                   2015, 2016, 2018</t>
  </si>
  <si>
    <t>2013-2016</t>
  </si>
  <si>
    <t>2015-2017</t>
  </si>
  <si>
    <t>Протяженность - 1449 м, числом и шириной полос движения 4х3,5 м, тротуар 2х 2,25 м, с разделительной полосой</t>
  </si>
  <si>
    <t>Протяженность - 1,057 км, числом и шириной полос движения 4х3,5 м, 2 тротуара по 2,25 м</t>
  </si>
  <si>
    <t>Реконструкция ул. Советской Армии от ул. Ново-Садовая, до ул К. Маркса</t>
  </si>
  <si>
    <t>Протяженность - 1,9 км, числом и шириной полос 4*3,5 м</t>
  </si>
  <si>
    <t>Реконструкция ул. Алма-Атинской (от ул. Олимпийская до Московского шоссе)</t>
  </si>
  <si>
    <t>Протяженность - 5,1 км, числом и шириной полос 2*3,5 м</t>
  </si>
  <si>
    <t xml:space="preserve">Департамент строительства и архитектуры городского округа Самара </t>
  </si>
  <si>
    <r>
      <t xml:space="preserve">ИТОГО, </t>
    </r>
    <r>
      <rPr>
        <sz val="10"/>
        <rFont val="Times New Roman"/>
        <family val="1"/>
      </rPr>
      <t>в том числе по Исполнителям мероприятий</t>
    </r>
    <r>
      <rPr>
        <b/>
        <sz val="10"/>
        <rFont val="Times New Roman"/>
        <family val="1"/>
      </rPr>
      <t>:</t>
    </r>
  </si>
  <si>
    <t xml:space="preserve"> </t>
  </si>
  <si>
    <t>Первый заместитель главы Администрации</t>
  </si>
  <si>
    <t>2013-2015, 2018</t>
  </si>
  <si>
    <t>2013-2015</t>
  </si>
  <si>
    <t>Реконструкция ул. Ново-Вокзальная от ул.Ново-Садовой до ул. Красных Коммунаров</t>
  </si>
  <si>
    <t>Протяженность - 5,3 км</t>
  </si>
  <si>
    <r>
      <t>Протяженность 1 очереди - 802 м, числом и шириной полос движения 4х3,5 м, тротуар 2</t>
    </r>
    <r>
      <rPr>
        <sz val="6"/>
        <color indexed="8"/>
        <rFont val="Times New Roman"/>
        <family val="1"/>
      </rPr>
      <t xml:space="preserve"> х</t>
    </r>
    <r>
      <rPr>
        <sz val="8"/>
        <color indexed="8"/>
        <rFont val="Times New Roman"/>
        <family val="1"/>
      </rPr>
      <t xml:space="preserve"> 2,5 м</t>
    </r>
  </si>
  <si>
    <t>Капитальный ремонт и ремонт автомобильных дорог общего пользования,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городского округа Самара в рамках дорожного фонда</t>
  </si>
  <si>
    <t>Реконструкция Северо-Восточной магистрали от ул.Ново-Садовой до Автобусного проезда</t>
  </si>
  <si>
    <t>Протяженность - 0,56 км., число полос движения - 4, щирина полос движения - 3,5 и 4,0 м.</t>
  </si>
  <si>
    <t>Протяженность  - 1,0 км.</t>
  </si>
  <si>
    <t>Ремонт автомобильных дорог общего пользования местного значения расположенных по ул. Авроре на участке от ул. Промышленности до ул. Набережная реки Самара с путепроводом «Аврора» в створе мостового комплекса «Южный», по Южному шоссе на участке от ул. Набережная реки Самара до ул. Уральской с мостом «Южный» через р. Самару в городском округе Самара</t>
  </si>
  <si>
    <t>В.А.Василенко</t>
  </si>
  <si>
    <t>Разработка проектно-сметной документации на капитальный ремонт и ремонт автомобильных дорог общего пользования местного значения, капитальный ремонт и ремонт инженерных сооружений на территории городского округа Самара</t>
  </si>
  <si>
    <t>2013, 2015, 2018</t>
  </si>
  <si>
    <t>2013-2016, 2018</t>
  </si>
  <si>
    <t>2015, 2016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</si>
</sst>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_р_."/>
    <numFmt numFmtId="186" formatCode="#,##0.00_р_."/>
    <numFmt numFmtId="187" formatCode="#,##0.000_р_."/>
    <numFmt numFmtId="188" formatCode="#,##0.0000_р_."/>
    <numFmt numFmtId="189" formatCode="#,##0.00000_р_."/>
    <numFmt numFmtId="190" formatCode="0.000"/>
    <numFmt numFmtId="191" formatCode="0.0"/>
    <numFmt numFmtId="192" formatCode="00"/>
    <numFmt numFmtId="193" formatCode="#,##0.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6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9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185" fontId="4" fillId="0" borderId="11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2" fontId="4" fillId="0" borderId="11" xfId="53" applyNumberFormat="1" applyFont="1" applyFill="1" applyBorder="1" applyAlignment="1" applyProtection="1">
      <alignment vertical="top" wrapText="1"/>
      <protection hidden="1"/>
    </xf>
    <xf numFmtId="0" fontId="3" fillId="0" borderId="11" xfId="0" applyFont="1" applyFill="1" applyBorder="1" applyAlignment="1">
      <alignment vertical="top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19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85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185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="80" zoomScaleSheetLayoutView="80" workbookViewId="0" topLeftCell="A21">
      <selection activeCell="J27" sqref="J27"/>
    </sheetView>
  </sheetViews>
  <sheetFormatPr defaultColWidth="9.140625" defaultRowHeight="12.75"/>
  <cols>
    <col min="1" max="1" width="2.8515625" style="0" customWidth="1"/>
    <col min="2" max="2" width="13.140625" style="0" customWidth="1"/>
    <col min="3" max="3" width="12.8515625" style="0" customWidth="1"/>
    <col min="4" max="4" width="10.28125" style="0" customWidth="1"/>
    <col min="5" max="5" width="11.140625" style="0" customWidth="1"/>
    <col min="6" max="6" width="5.7109375" style="0" customWidth="1"/>
    <col min="7" max="7" width="12.140625" style="0" hidden="1" customWidth="1"/>
    <col min="8" max="8" width="11.140625" style="0" customWidth="1"/>
    <col min="9" max="9" width="11.28125" style="0" customWidth="1"/>
    <col min="10" max="10" width="8.00390625" style="0" customWidth="1"/>
    <col min="11" max="11" width="9.00390625" style="0" customWidth="1"/>
    <col min="12" max="12" width="9.140625" style="17" customWidth="1"/>
    <col min="13" max="13" width="11.8515625" style="0" hidden="1" customWidth="1"/>
    <col min="14" max="14" width="10.7109375" style="17" customWidth="1"/>
    <col min="15" max="15" width="11.8515625" style="0" hidden="1" customWidth="1"/>
    <col min="16" max="16" width="11.28125" style="0" customWidth="1"/>
    <col min="17" max="17" width="11.00390625" style="0" hidden="1" customWidth="1"/>
    <col min="18" max="18" width="10.57421875" style="0" customWidth="1"/>
    <col min="19" max="19" width="10.57421875" style="0" hidden="1" customWidth="1"/>
    <col min="20" max="20" width="11.57421875" style="0" customWidth="1"/>
  </cols>
  <sheetData>
    <row r="1" spans="6:20" ht="69" customHeight="1">
      <c r="F1" t="s">
        <v>58</v>
      </c>
      <c r="L1" s="39" t="s">
        <v>44</v>
      </c>
      <c r="M1" s="39"/>
      <c r="N1" s="39"/>
      <c r="O1" s="39"/>
      <c r="P1" s="39"/>
      <c r="Q1" s="39"/>
      <c r="R1" s="39"/>
      <c r="S1" s="39"/>
      <c r="T1" s="39"/>
    </row>
    <row r="2" spans="12:20" ht="128.25" customHeight="1">
      <c r="L2" s="40" t="s">
        <v>39</v>
      </c>
      <c r="M2" s="40"/>
      <c r="N2" s="40"/>
      <c r="O2" s="40"/>
      <c r="P2" s="40"/>
      <c r="Q2" s="40"/>
      <c r="R2" s="40"/>
      <c r="S2" s="40"/>
      <c r="T2" s="40"/>
    </row>
    <row r="3" spans="1:20" ht="47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36.75" customHeight="1">
      <c r="A4" s="30" t="s">
        <v>0</v>
      </c>
      <c r="B4" s="30" t="s">
        <v>1</v>
      </c>
      <c r="C4" s="30" t="s">
        <v>6</v>
      </c>
      <c r="D4" s="30" t="s">
        <v>7</v>
      </c>
      <c r="E4" s="30" t="s">
        <v>14</v>
      </c>
      <c r="F4" s="30" t="s">
        <v>2</v>
      </c>
      <c r="G4" s="30" t="s">
        <v>4</v>
      </c>
      <c r="H4" s="30" t="s">
        <v>15</v>
      </c>
      <c r="I4" s="30" t="s">
        <v>18</v>
      </c>
      <c r="J4" s="35" t="s">
        <v>17</v>
      </c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55.5" customHeight="1">
      <c r="A5" s="31"/>
      <c r="B5" s="31"/>
      <c r="C5" s="31"/>
      <c r="D5" s="31"/>
      <c r="E5" s="31"/>
      <c r="F5" s="31"/>
      <c r="G5" s="31"/>
      <c r="H5" s="31"/>
      <c r="I5" s="31"/>
      <c r="J5" s="5">
        <v>2012</v>
      </c>
      <c r="K5" s="5">
        <v>2013</v>
      </c>
      <c r="L5" s="5">
        <v>2014</v>
      </c>
      <c r="M5" s="5" t="s">
        <v>8</v>
      </c>
      <c r="N5" s="5">
        <v>2015</v>
      </c>
      <c r="O5" s="5" t="s">
        <v>9</v>
      </c>
      <c r="P5" s="5">
        <v>2016</v>
      </c>
      <c r="Q5" s="5" t="s">
        <v>10</v>
      </c>
      <c r="R5" s="5">
        <v>2017</v>
      </c>
      <c r="S5" s="5" t="s">
        <v>11</v>
      </c>
      <c r="T5" s="5">
        <v>2018</v>
      </c>
    </row>
    <row r="6" spans="1:20" s="1" customFormat="1" ht="1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/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/>
      <c r="N6" s="6">
        <v>12</v>
      </c>
      <c r="O6" s="6"/>
      <c r="P6" s="6">
        <v>13</v>
      </c>
      <c r="Q6" s="6"/>
      <c r="R6" s="6">
        <v>14</v>
      </c>
      <c r="S6" s="6"/>
      <c r="T6" s="6">
        <v>15</v>
      </c>
    </row>
    <row r="7" spans="1:20" s="2" customFormat="1" ht="139.5" customHeight="1">
      <c r="A7" s="6">
        <v>1</v>
      </c>
      <c r="B7" s="7" t="s">
        <v>34</v>
      </c>
      <c r="C7" s="8" t="s">
        <v>64</v>
      </c>
      <c r="D7" s="9" t="s">
        <v>3</v>
      </c>
      <c r="E7" s="10" t="s">
        <v>3</v>
      </c>
      <c r="F7" s="6" t="s">
        <v>72</v>
      </c>
      <c r="G7" s="11">
        <v>266000</v>
      </c>
      <c r="H7" s="11">
        <v>238108.8</v>
      </c>
      <c r="I7" s="11">
        <f aca="true" t="shared" si="0" ref="I7:I22">J7+K7+L7+N7+P7+R7+T7</f>
        <v>238108.8</v>
      </c>
      <c r="J7" s="11">
        <v>0</v>
      </c>
      <c r="K7" s="11">
        <v>500</v>
      </c>
      <c r="L7" s="11">
        <v>0</v>
      </c>
      <c r="M7" s="12">
        <f>H7*40%</f>
        <v>95243.52</v>
      </c>
      <c r="N7" s="12">
        <v>3587.1</v>
      </c>
      <c r="O7" s="12">
        <f>H7*40%</f>
        <v>95243.52</v>
      </c>
      <c r="P7" s="12">
        <v>0</v>
      </c>
      <c r="Q7" s="12">
        <f>H7*20%</f>
        <v>47621.76</v>
      </c>
      <c r="R7" s="12">
        <v>0</v>
      </c>
      <c r="S7" s="12">
        <v>0</v>
      </c>
      <c r="T7" s="12">
        <f>237608.8-3587.1</f>
        <v>234021.69999999998</v>
      </c>
    </row>
    <row r="8" spans="1:20" s="2" customFormat="1" ht="182.25" customHeight="1">
      <c r="A8" s="13">
        <v>2</v>
      </c>
      <c r="B8" s="10" t="s">
        <v>32</v>
      </c>
      <c r="C8" s="10" t="s">
        <v>19</v>
      </c>
      <c r="D8" s="9" t="s">
        <v>3</v>
      </c>
      <c r="E8" s="10" t="s">
        <v>3</v>
      </c>
      <c r="F8" s="6" t="s">
        <v>73</v>
      </c>
      <c r="G8" s="11">
        <v>1330000</v>
      </c>
      <c r="H8" s="11">
        <v>866471</v>
      </c>
      <c r="I8" s="11">
        <f t="shared" si="0"/>
        <v>866470.9999999999</v>
      </c>
      <c r="J8" s="11">
        <v>0</v>
      </c>
      <c r="K8" s="11">
        <v>500</v>
      </c>
      <c r="L8" s="11">
        <v>8128.8</v>
      </c>
      <c r="M8" s="12">
        <f>H8*40%</f>
        <v>346588.4</v>
      </c>
      <c r="N8" s="12">
        <v>8085.8</v>
      </c>
      <c r="O8" s="12">
        <f>H8*40%</f>
        <v>346588.4</v>
      </c>
      <c r="P8" s="12">
        <v>1000</v>
      </c>
      <c r="Q8" s="12">
        <f>H8*20%</f>
        <v>173294.2</v>
      </c>
      <c r="R8" s="12">
        <v>0</v>
      </c>
      <c r="S8" s="12">
        <v>0</v>
      </c>
      <c r="T8" s="12">
        <f>856842.2-8085.8</f>
        <v>848756.3999999999</v>
      </c>
    </row>
    <row r="9" spans="1:20" s="2" customFormat="1" ht="90">
      <c r="A9" s="13">
        <v>3</v>
      </c>
      <c r="B9" s="10" t="s">
        <v>33</v>
      </c>
      <c r="C9" s="10" t="s">
        <v>50</v>
      </c>
      <c r="D9" s="9" t="s">
        <v>3</v>
      </c>
      <c r="E9" s="10" t="s">
        <v>3</v>
      </c>
      <c r="F9" s="6" t="s">
        <v>46</v>
      </c>
      <c r="G9" s="11">
        <v>952024</v>
      </c>
      <c r="H9" s="11">
        <v>471565.6</v>
      </c>
      <c r="I9" s="11">
        <f t="shared" si="0"/>
        <v>72624.9</v>
      </c>
      <c r="J9" s="11">
        <v>1700</v>
      </c>
      <c r="K9" s="11">
        <v>20941.5</v>
      </c>
      <c r="L9" s="11">
        <v>24926.3</v>
      </c>
      <c r="M9" s="12">
        <f>H9*60%</f>
        <v>282939.36</v>
      </c>
      <c r="N9" s="12">
        <v>25057.1</v>
      </c>
      <c r="O9" s="12">
        <f>H9*40%</f>
        <v>188626.24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s="2" customFormat="1" ht="90">
      <c r="A10" s="13">
        <v>4</v>
      </c>
      <c r="B10" s="10" t="s">
        <v>20</v>
      </c>
      <c r="C10" s="10" t="s">
        <v>51</v>
      </c>
      <c r="D10" s="9" t="s">
        <v>3</v>
      </c>
      <c r="E10" s="10" t="s">
        <v>3</v>
      </c>
      <c r="F10" s="6" t="s">
        <v>47</v>
      </c>
      <c r="G10" s="11">
        <v>996000</v>
      </c>
      <c r="H10" s="11">
        <v>745701.7</v>
      </c>
      <c r="I10" s="11">
        <f>J10+K10+L10+N10+P10+R10+T10</f>
        <v>745701.7000000001</v>
      </c>
      <c r="J10" s="11">
        <v>0</v>
      </c>
      <c r="K10" s="11">
        <v>500</v>
      </c>
      <c r="L10" s="11">
        <v>0</v>
      </c>
      <c r="M10" s="11">
        <v>0</v>
      </c>
      <c r="N10" s="12">
        <v>4329.9</v>
      </c>
      <c r="O10" s="12">
        <f>H10*40%</f>
        <v>298280.68</v>
      </c>
      <c r="P10" s="12">
        <v>5000</v>
      </c>
      <c r="Q10" s="12">
        <f>H10*40%</f>
        <v>298280.68</v>
      </c>
      <c r="R10" s="12">
        <v>0</v>
      </c>
      <c r="S10" s="12">
        <f>H10*20%</f>
        <v>149140.34</v>
      </c>
      <c r="T10" s="12">
        <v>735871.8</v>
      </c>
    </row>
    <row r="11" spans="1:20" s="2" customFormat="1" ht="90">
      <c r="A11" s="13">
        <v>5</v>
      </c>
      <c r="B11" s="10" t="s">
        <v>29</v>
      </c>
      <c r="C11" s="10" t="s">
        <v>28</v>
      </c>
      <c r="D11" s="10" t="s">
        <v>3</v>
      </c>
      <c r="E11" s="10" t="s">
        <v>3</v>
      </c>
      <c r="F11" s="6">
        <v>2018</v>
      </c>
      <c r="G11" s="11"/>
      <c r="H11" s="11">
        <v>1378461.5</v>
      </c>
      <c r="I11" s="11">
        <f t="shared" si="0"/>
        <v>1378461.5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>H11*40%</f>
        <v>551384.6</v>
      </c>
      <c r="P11" s="11">
        <v>0</v>
      </c>
      <c r="Q11" s="11">
        <f>H11*40%</f>
        <v>551384.6</v>
      </c>
      <c r="R11" s="11">
        <v>0</v>
      </c>
      <c r="S11" s="11">
        <f>H11*20%</f>
        <v>275692.3</v>
      </c>
      <c r="T11" s="11">
        <v>1378461.5</v>
      </c>
    </row>
    <row r="12" spans="1:20" s="2" customFormat="1" ht="90">
      <c r="A12" s="13">
        <v>6</v>
      </c>
      <c r="B12" s="14" t="s">
        <v>35</v>
      </c>
      <c r="C12" s="15"/>
      <c r="D12" s="10" t="s">
        <v>3</v>
      </c>
      <c r="E12" s="10" t="s">
        <v>3</v>
      </c>
      <c r="F12" s="6">
        <v>2018</v>
      </c>
      <c r="G12" s="11"/>
      <c r="H12" s="11">
        <v>300000</v>
      </c>
      <c r="I12" s="11">
        <f t="shared" si="0"/>
        <v>300000</v>
      </c>
      <c r="J12" s="11">
        <v>0</v>
      </c>
      <c r="K12" s="11">
        <v>0</v>
      </c>
      <c r="L12" s="11">
        <v>0</v>
      </c>
      <c r="M12" s="11">
        <f>H12*6%</f>
        <v>18000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300000</v>
      </c>
    </row>
    <row r="13" spans="1:20" s="2" customFormat="1" ht="112.5">
      <c r="A13" s="13">
        <v>7</v>
      </c>
      <c r="B13" s="14" t="s">
        <v>36</v>
      </c>
      <c r="C13" s="10" t="s">
        <v>21</v>
      </c>
      <c r="D13" s="10" t="s">
        <v>3</v>
      </c>
      <c r="E13" s="10" t="s">
        <v>3</v>
      </c>
      <c r="F13" s="6" t="s">
        <v>48</v>
      </c>
      <c r="G13" s="11"/>
      <c r="H13" s="11">
        <v>567906</v>
      </c>
      <c r="I13" s="11">
        <f t="shared" si="0"/>
        <v>5755.8</v>
      </c>
      <c r="J13" s="11">
        <v>0</v>
      </c>
      <c r="K13" s="11">
        <v>1198.2</v>
      </c>
      <c r="L13" s="11">
        <v>1813.9</v>
      </c>
      <c r="M13" s="11">
        <v>37150</v>
      </c>
      <c r="N13" s="11">
        <v>1743.7</v>
      </c>
      <c r="O13" s="11">
        <v>282400</v>
      </c>
      <c r="P13" s="11">
        <v>1000</v>
      </c>
      <c r="Q13" s="11">
        <v>248356</v>
      </c>
      <c r="R13" s="11">
        <v>0</v>
      </c>
      <c r="S13" s="11">
        <v>0</v>
      </c>
      <c r="T13" s="11">
        <v>0</v>
      </c>
    </row>
    <row r="14" spans="1:20" s="3" customFormat="1" ht="101.25">
      <c r="A14" s="13">
        <v>8</v>
      </c>
      <c r="B14" s="10" t="s">
        <v>22</v>
      </c>
      <c r="C14" s="10" t="s">
        <v>23</v>
      </c>
      <c r="D14" s="10" t="s">
        <v>5</v>
      </c>
      <c r="E14" s="10" t="s">
        <v>5</v>
      </c>
      <c r="F14" s="6">
        <v>2016</v>
      </c>
      <c r="G14" s="11"/>
      <c r="H14" s="11">
        <v>88339.1</v>
      </c>
      <c r="I14" s="11">
        <f t="shared" si="0"/>
        <v>4417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4417</v>
      </c>
      <c r="Q14" s="11">
        <v>0</v>
      </c>
      <c r="R14" s="11">
        <v>0</v>
      </c>
      <c r="S14" s="11">
        <v>0</v>
      </c>
      <c r="T14" s="11">
        <v>0</v>
      </c>
    </row>
    <row r="15" spans="1:20" s="3" customFormat="1" ht="69.75" customHeight="1">
      <c r="A15" s="13">
        <v>9</v>
      </c>
      <c r="B15" s="10" t="s">
        <v>12</v>
      </c>
      <c r="C15" s="10" t="s">
        <v>24</v>
      </c>
      <c r="D15" s="10" t="s">
        <v>5</v>
      </c>
      <c r="E15" s="10" t="s">
        <v>5</v>
      </c>
      <c r="F15" s="6">
        <v>2016</v>
      </c>
      <c r="G15" s="11"/>
      <c r="H15" s="11">
        <v>160000</v>
      </c>
      <c r="I15" s="11">
        <f t="shared" si="0"/>
        <v>8000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8000</v>
      </c>
      <c r="Q15" s="11">
        <v>0</v>
      </c>
      <c r="R15" s="11">
        <v>0</v>
      </c>
      <c r="S15" s="11">
        <v>0</v>
      </c>
      <c r="T15" s="11">
        <v>0</v>
      </c>
    </row>
    <row r="16" spans="1:20" s="3" customFormat="1" ht="72.75" customHeight="1">
      <c r="A16" s="13">
        <v>10</v>
      </c>
      <c r="B16" s="10" t="s">
        <v>13</v>
      </c>
      <c r="C16" s="10" t="s">
        <v>25</v>
      </c>
      <c r="D16" s="10" t="s">
        <v>5</v>
      </c>
      <c r="E16" s="10" t="s">
        <v>5</v>
      </c>
      <c r="F16" s="6">
        <v>2016</v>
      </c>
      <c r="G16" s="11"/>
      <c r="H16" s="11">
        <v>128220</v>
      </c>
      <c r="I16" s="11">
        <f t="shared" si="0"/>
        <v>6411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6411</v>
      </c>
      <c r="Q16" s="11">
        <v>0</v>
      </c>
      <c r="R16" s="11">
        <v>0</v>
      </c>
      <c r="S16" s="11">
        <v>0</v>
      </c>
      <c r="T16" s="11">
        <v>0</v>
      </c>
    </row>
    <row r="17" spans="1:20" s="3" customFormat="1" ht="67.5" customHeight="1">
      <c r="A17" s="13">
        <v>11</v>
      </c>
      <c r="B17" s="10" t="s">
        <v>26</v>
      </c>
      <c r="C17" s="10" t="s">
        <v>27</v>
      </c>
      <c r="D17" s="10" t="s">
        <v>5</v>
      </c>
      <c r="E17" s="10" t="s">
        <v>5</v>
      </c>
      <c r="F17" s="6">
        <v>2016</v>
      </c>
      <c r="G17" s="11"/>
      <c r="H17" s="11">
        <v>56700</v>
      </c>
      <c r="I17" s="11">
        <f t="shared" si="0"/>
        <v>2835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2835</v>
      </c>
      <c r="Q17" s="11">
        <v>0</v>
      </c>
      <c r="R17" s="11">
        <v>0</v>
      </c>
      <c r="S17" s="11">
        <v>0</v>
      </c>
      <c r="T17" s="11">
        <v>0</v>
      </c>
    </row>
    <row r="18" spans="1:20" s="2" customFormat="1" ht="195" customHeight="1">
      <c r="A18" s="13">
        <v>12</v>
      </c>
      <c r="B18" s="10" t="s">
        <v>30</v>
      </c>
      <c r="C18" s="10" t="s">
        <v>31</v>
      </c>
      <c r="D18" s="10" t="s">
        <v>3</v>
      </c>
      <c r="E18" s="10" t="s">
        <v>3</v>
      </c>
      <c r="F18" s="6" t="s">
        <v>60</v>
      </c>
      <c r="G18" s="11"/>
      <c r="H18" s="11">
        <v>7749.6</v>
      </c>
      <c r="I18" s="11">
        <f t="shared" si="0"/>
        <v>8313.8</v>
      </c>
      <c r="J18" s="11">
        <v>0</v>
      </c>
      <c r="K18" s="11">
        <v>50</v>
      </c>
      <c r="L18" s="11">
        <v>1334.2</v>
      </c>
      <c r="M18" s="11"/>
      <c r="N18" s="11">
        <v>564.2</v>
      </c>
      <c r="O18" s="11"/>
      <c r="P18" s="11">
        <v>0</v>
      </c>
      <c r="Q18" s="11"/>
      <c r="R18" s="11">
        <v>0</v>
      </c>
      <c r="S18" s="11"/>
      <c r="T18" s="11">
        <v>6365.4</v>
      </c>
    </row>
    <row r="19" spans="1:20" s="2" customFormat="1" ht="70.5" customHeight="1">
      <c r="A19" s="13">
        <v>13</v>
      </c>
      <c r="B19" s="10" t="s">
        <v>37</v>
      </c>
      <c r="C19" s="10" t="s">
        <v>38</v>
      </c>
      <c r="D19" s="10" t="s">
        <v>3</v>
      </c>
      <c r="E19" s="10" t="s">
        <v>3</v>
      </c>
      <c r="F19" s="6" t="s">
        <v>61</v>
      </c>
      <c r="G19" s="11"/>
      <c r="H19" s="11">
        <v>1037078</v>
      </c>
      <c r="I19" s="11">
        <f t="shared" si="0"/>
        <v>4456.8</v>
      </c>
      <c r="J19" s="11">
        <v>0</v>
      </c>
      <c r="K19" s="11">
        <v>1520.1</v>
      </c>
      <c r="L19" s="11">
        <v>1559.5</v>
      </c>
      <c r="M19" s="11"/>
      <c r="N19" s="11">
        <v>1377.2</v>
      </c>
      <c r="O19" s="11"/>
      <c r="P19" s="11">
        <v>0</v>
      </c>
      <c r="Q19" s="11"/>
      <c r="R19" s="11">
        <v>0</v>
      </c>
      <c r="S19" s="11"/>
      <c r="T19" s="11">
        <v>0</v>
      </c>
    </row>
    <row r="20" spans="1:20" s="3" customFormat="1" ht="267" customHeight="1">
      <c r="A20" s="13">
        <v>14</v>
      </c>
      <c r="B20" s="10" t="s">
        <v>65</v>
      </c>
      <c r="C20" s="10" t="s">
        <v>45</v>
      </c>
      <c r="D20" s="10" t="s">
        <v>5</v>
      </c>
      <c r="E20" s="10" t="s">
        <v>5</v>
      </c>
      <c r="F20" s="6" t="s">
        <v>49</v>
      </c>
      <c r="G20" s="11"/>
      <c r="H20" s="11"/>
      <c r="I20" s="11">
        <f t="shared" si="0"/>
        <v>151187.6</v>
      </c>
      <c r="J20" s="11">
        <v>0</v>
      </c>
      <c r="K20" s="11">
        <v>0</v>
      </c>
      <c r="L20" s="11">
        <v>0</v>
      </c>
      <c r="M20" s="11"/>
      <c r="N20" s="11">
        <v>44206.6</v>
      </c>
      <c r="O20" s="11"/>
      <c r="P20" s="11">
        <v>57893.5</v>
      </c>
      <c r="Q20" s="11"/>
      <c r="R20" s="11">
        <v>49087.5</v>
      </c>
      <c r="S20" s="11"/>
      <c r="T20" s="11">
        <v>0</v>
      </c>
    </row>
    <row r="21" spans="1:20" s="3" customFormat="1" ht="97.5" customHeight="1">
      <c r="A21" s="13">
        <v>15</v>
      </c>
      <c r="B21" s="10" t="s">
        <v>41</v>
      </c>
      <c r="C21" s="10"/>
      <c r="D21" s="10" t="s">
        <v>5</v>
      </c>
      <c r="E21" s="10" t="s">
        <v>5</v>
      </c>
      <c r="F21" s="6" t="s">
        <v>43</v>
      </c>
      <c r="G21" s="11"/>
      <c r="H21" s="11"/>
      <c r="I21" s="11">
        <f t="shared" si="0"/>
        <v>96018.68000000001</v>
      </c>
      <c r="J21" s="11">
        <v>0</v>
      </c>
      <c r="K21" s="11">
        <v>0</v>
      </c>
      <c r="L21" s="11">
        <v>0</v>
      </c>
      <c r="M21" s="11"/>
      <c r="N21" s="11">
        <f>75081.3-5140.32-10976.4-16945.9</f>
        <v>42018.68000000001</v>
      </c>
      <c r="O21" s="11"/>
      <c r="P21" s="11">
        <v>54000</v>
      </c>
      <c r="Q21" s="11"/>
      <c r="R21" s="11">
        <v>0</v>
      </c>
      <c r="S21" s="11"/>
      <c r="T21" s="11">
        <v>0</v>
      </c>
    </row>
    <row r="22" spans="1:20" s="3" customFormat="1" ht="127.5" customHeight="1">
      <c r="A22" s="13">
        <v>16</v>
      </c>
      <c r="B22" s="10" t="s">
        <v>42</v>
      </c>
      <c r="C22" s="10"/>
      <c r="D22" s="10" t="s">
        <v>5</v>
      </c>
      <c r="E22" s="10" t="s">
        <v>5</v>
      </c>
      <c r="F22" s="6" t="s">
        <v>43</v>
      </c>
      <c r="G22" s="11"/>
      <c r="H22" s="11"/>
      <c r="I22" s="11">
        <f t="shared" si="0"/>
        <v>86945.9</v>
      </c>
      <c r="J22" s="11">
        <v>0</v>
      </c>
      <c r="K22" s="11">
        <v>0</v>
      </c>
      <c r="L22" s="11">
        <v>0</v>
      </c>
      <c r="M22" s="11"/>
      <c r="N22" s="11">
        <f>45000+16945.9</f>
        <v>61945.9</v>
      </c>
      <c r="O22" s="11"/>
      <c r="P22" s="11">
        <v>25000</v>
      </c>
      <c r="Q22" s="11"/>
      <c r="R22" s="11">
        <v>0</v>
      </c>
      <c r="S22" s="11"/>
      <c r="T22" s="11">
        <v>0</v>
      </c>
    </row>
    <row r="23" spans="1:20" s="2" customFormat="1" ht="12.75" hidden="1">
      <c r="A23" s="13"/>
      <c r="B23" s="10"/>
      <c r="C23" s="10"/>
      <c r="D23" s="10"/>
      <c r="E23" s="10"/>
      <c r="F23" s="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2" customFormat="1" ht="90">
      <c r="A24" s="13">
        <v>17</v>
      </c>
      <c r="B24" s="10" t="s">
        <v>62</v>
      </c>
      <c r="C24" s="10" t="s">
        <v>63</v>
      </c>
      <c r="D24" s="10" t="s">
        <v>3</v>
      </c>
      <c r="E24" s="10" t="s">
        <v>3</v>
      </c>
      <c r="F24" s="6">
        <v>2018</v>
      </c>
      <c r="G24" s="11"/>
      <c r="H24" s="11">
        <v>201829.9</v>
      </c>
      <c r="I24" s="11">
        <f>J24+K24+L24+N24+P24+R24+T24</f>
        <v>201029.9</v>
      </c>
      <c r="J24" s="11">
        <v>0</v>
      </c>
      <c r="K24" s="11">
        <v>0</v>
      </c>
      <c r="L24" s="11">
        <v>0</v>
      </c>
      <c r="M24" s="11"/>
      <c r="N24" s="11">
        <v>0</v>
      </c>
      <c r="O24" s="11"/>
      <c r="P24" s="11">
        <v>0</v>
      </c>
      <c r="Q24" s="11"/>
      <c r="R24" s="11">
        <v>0</v>
      </c>
      <c r="S24" s="11"/>
      <c r="T24" s="11">
        <v>201029.9</v>
      </c>
    </row>
    <row r="25" spans="1:20" s="2" customFormat="1" ht="90">
      <c r="A25" s="13">
        <v>18</v>
      </c>
      <c r="B25" s="10" t="s">
        <v>52</v>
      </c>
      <c r="C25" s="10" t="s">
        <v>53</v>
      </c>
      <c r="D25" s="10" t="s">
        <v>3</v>
      </c>
      <c r="E25" s="10" t="s">
        <v>3</v>
      </c>
      <c r="F25" s="6">
        <v>2018</v>
      </c>
      <c r="G25" s="11"/>
      <c r="H25" s="11">
        <v>850000</v>
      </c>
      <c r="I25" s="11">
        <v>850000</v>
      </c>
      <c r="J25" s="11">
        <v>0</v>
      </c>
      <c r="K25" s="11">
        <v>0</v>
      </c>
      <c r="L25" s="11">
        <v>0</v>
      </c>
      <c r="M25" s="11"/>
      <c r="N25" s="11">
        <v>0</v>
      </c>
      <c r="O25" s="11"/>
      <c r="P25" s="11">
        <v>0</v>
      </c>
      <c r="Q25" s="11"/>
      <c r="R25" s="11">
        <v>0</v>
      </c>
      <c r="S25" s="11"/>
      <c r="T25" s="11">
        <v>850000</v>
      </c>
    </row>
    <row r="26" spans="1:20" s="2" customFormat="1" ht="99.75" customHeight="1">
      <c r="A26" s="13">
        <v>19</v>
      </c>
      <c r="B26" s="10" t="s">
        <v>54</v>
      </c>
      <c r="C26" s="10" t="s">
        <v>55</v>
      </c>
      <c r="D26" s="10" t="s">
        <v>3</v>
      </c>
      <c r="E26" s="10" t="s">
        <v>3</v>
      </c>
      <c r="F26" s="6">
        <v>2018</v>
      </c>
      <c r="G26" s="11"/>
      <c r="H26" s="11">
        <v>389848</v>
      </c>
      <c r="I26" s="11">
        <v>389848</v>
      </c>
      <c r="J26" s="11">
        <v>0</v>
      </c>
      <c r="K26" s="11">
        <v>0</v>
      </c>
      <c r="L26" s="11">
        <v>0</v>
      </c>
      <c r="M26" s="11"/>
      <c r="N26" s="11">
        <v>0</v>
      </c>
      <c r="O26" s="11"/>
      <c r="P26" s="11">
        <v>0</v>
      </c>
      <c r="Q26" s="11"/>
      <c r="R26" s="11">
        <v>0</v>
      </c>
      <c r="S26" s="11"/>
      <c r="T26" s="11">
        <v>389848</v>
      </c>
    </row>
    <row r="27" spans="1:20" s="2" customFormat="1" ht="95.25" customHeight="1">
      <c r="A27" s="13">
        <v>20</v>
      </c>
      <c r="B27" s="10" t="s">
        <v>66</v>
      </c>
      <c r="C27" s="10" t="s">
        <v>67</v>
      </c>
      <c r="D27" s="10" t="s">
        <v>3</v>
      </c>
      <c r="E27" s="10" t="s">
        <v>3</v>
      </c>
      <c r="F27" s="6" t="s">
        <v>74</v>
      </c>
      <c r="G27" s="11"/>
      <c r="H27" s="11">
        <v>5419.2</v>
      </c>
      <c r="I27" s="11">
        <f>P27+N27</f>
        <v>5419.2</v>
      </c>
      <c r="J27" s="11">
        <v>0</v>
      </c>
      <c r="K27" s="11">
        <v>0</v>
      </c>
      <c r="L27" s="11">
        <v>0</v>
      </c>
      <c r="M27" s="11"/>
      <c r="N27" s="11">
        <v>19.2</v>
      </c>
      <c r="O27" s="11"/>
      <c r="P27" s="11">
        <v>5400</v>
      </c>
      <c r="Q27" s="11"/>
      <c r="R27" s="11">
        <v>0</v>
      </c>
      <c r="S27" s="11"/>
      <c r="T27" s="11">
        <v>0</v>
      </c>
    </row>
    <row r="28" spans="1:20" s="2" customFormat="1" ht="204.75" customHeight="1">
      <c r="A28" s="13">
        <v>21</v>
      </c>
      <c r="B28" s="10" t="s">
        <v>71</v>
      </c>
      <c r="C28" s="10"/>
      <c r="D28" s="10" t="s">
        <v>5</v>
      </c>
      <c r="E28" s="10" t="s">
        <v>5</v>
      </c>
      <c r="F28" s="6">
        <v>2015</v>
      </c>
      <c r="G28" s="11"/>
      <c r="H28" s="11"/>
      <c r="I28" s="11">
        <v>1646.3</v>
      </c>
      <c r="J28" s="11">
        <v>0</v>
      </c>
      <c r="K28" s="11">
        <v>0</v>
      </c>
      <c r="L28" s="11">
        <v>0</v>
      </c>
      <c r="M28" s="11"/>
      <c r="N28" s="11">
        <v>1646.3</v>
      </c>
      <c r="O28" s="11"/>
      <c r="P28" s="11">
        <v>0</v>
      </c>
      <c r="Q28" s="11"/>
      <c r="R28" s="11">
        <v>0</v>
      </c>
      <c r="S28" s="11"/>
      <c r="T28" s="11">
        <v>0</v>
      </c>
    </row>
    <row r="29" spans="1:20" s="2" customFormat="1" ht="259.5" customHeight="1">
      <c r="A29" s="13"/>
      <c r="B29" s="10" t="s">
        <v>69</v>
      </c>
      <c r="C29" s="10" t="s">
        <v>68</v>
      </c>
      <c r="D29" s="10" t="s">
        <v>5</v>
      </c>
      <c r="E29" s="10" t="s">
        <v>5</v>
      </c>
      <c r="F29" s="6">
        <v>2015</v>
      </c>
      <c r="G29" s="11"/>
      <c r="H29" s="11">
        <f>I29</f>
        <v>10976.4</v>
      </c>
      <c r="I29" s="11">
        <f>N29</f>
        <v>10976.4</v>
      </c>
      <c r="J29" s="11">
        <v>0</v>
      </c>
      <c r="K29" s="11">
        <v>0</v>
      </c>
      <c r="L29" s="11">
        <v>0</v>
      </c>
      <c r="M29" s="11"/>
      <c r="N29" s="11">
        <v>10976.4</v>
      </c>
      <c r="O29" s="11"/>
      <c r="P29" s="11">
        <v>0</v>
      </c>
      <c r="Q29" s="11"/>
      <c r="R29" s="11">
        <v>0</v>
      </c>
      <c r="S29" s="11"/>
      <c r="T29" s="11">
        <v>0</v>
      </c>
    </row>
    <row r="30" spans="1:20" ht="23.25" customHeight="1">
      <c r="A30" s="36" t="s">
        <v>57</v>
      </c>
      <c r="B30" s="37"/>
      <c r="C30" s="37"/>
      <c r="D30" s="37"/>
      <c r="E30" s="37"/>
      <c r="F30" s="38"/>
      <c r="G30" s="16"/>
      <c r="H30" s="12">
        <f>H31+H32</f>
        <v>7504374.8</v>
      </c>
      <c r="I30" s="12">
        <f aca="true" t="shared" si="1" ref="I30:T30">I31+I32</f>
        <v>5434629.279999999</v>
      </c>
      <c r="J30" s="12">
        <f t="shared" si="1"/>
        <v>1700</v>
      </c>
      <c r="K30" s="12">
        <f t="shared" si="1"/>
        <v>25209.8</v>
      </c>
      <c r="L30" s="12">
        <f t="shared" si="1"/>
        <v>37762.7</v>
      </c>
      <c r="M30" s="12">
        <f t="shared" si="1"/>
        <v>779921.28</v>
      </c>
      <c r="N30" s="12">
        <f>N31+N32</f>
        <v>205558.07999999996</v>
      </c>
      <c r="O30" s="12">
        <f t="shared" si="1"/>
        <v>1762523.44</v>
      </c>
      <c r="P30" s="12">
        <f t="shared" si="1"/>
        <v>170956.5</v>
      </c>
      <c r="Q30" s="12">
        <f t="shared" si="1"/>
        <v>1318937.24</v>
      </c>
      <c r="R30" s="12">
        <f t="shared" si="1"/>
        <v>49087.5</v>
      </c>
      <c r="S30" s="12">
        <f t="shared" si="1"/>
        <v>424832.64</v>
      </c>
      <c r="T30" s="12">
        <f t="shared" si="1"/>
        <v>4944354.699999999</v>
      </c>
    </row>
    <row r="31" spans="1:20" ht="26.25" customHeight="1">
      <c r="A31" s="19"/>
      <c r="B31" s="32" t="s">
        <v>56</v>
      </c>
      <c r="C31" s="33"/>
      <c r="D31" s="33"/>
      <c r="E31" s="33"/>
      <c r="F31" s="34"/>
      <c r="G31" s="16"/>
      <c r="H31" s="12">
        <f>H7+H8+H9+H10+H11+H12+H13+H18+H19+H23+H24+H25+H26+H27</f>
        <v>7060139.3</v>
      </c>
      <c r="I31" s="12">
        <f aca="true" t="shared" si="2" ref="I31:T31">I7+I8+I9+I10+I11+I12+I13+I18+I19+I23+I24+I25+I26+I27</f>
        <v>5066191.399999999</v>
      </c>
      <c r="J31" s="12">
        <f t="shared" si="2"/>
        <v>1700</v>
      </c>
      <c r="K31" s="12">
        <f t="shared" si="2"/>
        <v>25209.8</v>
      </c>
      <c r="L31" s="12">
        <f t="shared" si="2"/>
        <v>37762.7</v>
      </c>
      <c r="M31" s="12">
        <f t="shared" si="2"/>
        <v>779921.28</v>
      </c>
      <c r="N31" s="12">
        <f t="shared" si="2"/>
        <v>44764.19999999999</v>
      </c>
      <c r="O31" s="12">
        <f t="shared" si="2"/>
        <v>1762523.44</v>
      </c>
      <c r="P31" s="12">
        <f t="shared" si="2"/>
        <v>12400</v>
      </c>
      <c r="Q31" s="12">
        <f t="shared" si="2"/>
        <v>1318937.24</v>
      </c>
      <c r="R31" s="12">
        <f t="shared" si="2"/>
        <v>0</v>
      </c>
      <c r="S31" s="12">
        <f t="shared" si="2"/>
        <v>424832.64</v>
      </c>
      <c r="T31" s="12">
        <f t="shared" si="2"/>
        <v>4944354.699999999</v>
      </c>
    </row>
    <row r="32" spans="1:20" ht="30" customHeight="1">
      <c r="A32" s="19"/>
      <c r="B32" s="32" t="s">
        <v>5</v>
      </c>
      <c r="C32" s="33"/>
      <c r="D32" s="33"/>
      <c r="E32" s="33"/>
      <c r="F32" s="34"/>
      <c r="G32" s="16"/>
      <c r="H32" s="12">
        <f>H14+H15+H16+H17+H20+H21+H22+H29</f>
        <v>444235.5</v>
      </c>
      <c r="I32" s="12">
        <f>I14+I15+I16+I17+I20+I21+I22+I28+I29</f>
        <v>368437.88000000006</v>
      </c>
      <c r="J32" s="12">
        <f aca="true" t="shared" si="3" ref="J32:T32">J14+J15+J16+J17+J20+J21+J22</f>
        <v>0</v>
      </c>
      <c r="K32" s="12">
        <f t="shared" si="3"/>
        <v>0</v>
      </c>
      <c r="L32" s="12">
        <f t="shared" si="3"/>
        <v>0</v>
      </c>
      <c r="M32" s="12">
        <f t="shared" si="3"/>
        <v>0</v>
      </c>
      <c r="N32" s="12">
        <f>N14+N15+N16+N17+N20+N21+N22+N28+N29</f>
        <v>160793.87999999998</v>
      </c>
      <c r="O32" s="12">
        <f t="shared" si="3"/>
        <v>0</v>
      </c>
      <c r="P32" s="12">
        <f t="shared" si="3"/>
        <v>158556.5</v>
      </c>
      <c r="Q32" s="12">
        <f t="shared" si="3"/>
        <v>0</v>
      </c>
      <c r="R32" s="12">
        <f t="shared" si="3"/>
        <v>49087.5</v>
      </c>
      <c r="S32" s="12">
        <f t="shared" si="3"/>
        <v>0</v>
      </c>
      <c r="T32" s="12">
        <f t="shared" si="3"/>
        <v>0</v>
      </c>
    </row>
    <row r="33" spans="1:20" ht="26.25" customHeight="1">
      <c r="A33" s="26"/>
      <c r="B33" s="27"/>
      <c r="C33" s="27"/>
      <c r="D33" s="27"/>
      <c r="E33" s="27"/>
      <c r="F33" s="27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30" customHeight="1" hidden="1">
      <c r="A34" s="26"/>
      <c r="B34" s="27"/>
      <c r="C34" s="27"/>
      <c r="D34" s="27"/>
      <c r="E34" s="27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30" customHeight="1" hidden="1">
      <c r="A35" s="26"/>
      <c r="B35" s="27"/>
      <c r="C35" s="27"/>
      <c r="D35" s="27"/>
      <c r="E35" s="27"/>
      <c r="F35" s="27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30" customHeight="1" hidden="1">
      <c r="A36" s="26"/>
      <c r="B36" s="27"/>
      <c r="C36" s="27"/>
      <c r="D36" s="27"/>
      <c r="E36" s="27"/>
      <c r="F36" s="27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30" customHeight="1" hidden="1">
      <c r="A37" s="26"/>
      <c r="B37" s="27"/>
      <c r="C37" s="27"/>
      <c r="D37" s="27"/>
      <c r="E37" s="27"/>
      <c r="F37" s="27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30" customHeight="1" hidden="1">
      <c r="A38" s="26"/>
      <c r="B38" s="27"/>
      <c r="C38" s="27"/>
      <c r="D38" s="27"/>
      <c r="E38" s="27"/>
      <c r="F38" s="27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30" customHeight="1" hidden="1">
      <c r="A39" s="26"/>
      <c r="B39" s="27"/>
      <c r="C39" s="27"/>
      <c r="D39" s="27"/>
      <c r="E39" s="27"/>
      <c r="F39" s="27"/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1.75" customHeight="1" hidden="1">
      <c r="A40" s="17"/>
      <c r="B40" s="17"/>
      <c r="C40" s="17"/>
      <c r="D40" s="17"/>
      <c r="E40" s="17"/>
      <c r="F40" s="17"/>
      <c r="G40" s="17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8.75">
      <c r="A41" s="18" t="s">
        <v>59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O41" s="17"/>
      <c r="P41" s="17"/>
      <c r="Q41" s="17"/>
      <c r="R41" s="17"/>
      <c r="S41" s="17"/>
      <c r="T41" s="17"/>
    </row>
    <row r="42" spans="1:20" ht="18.75">
      <c r="A42" s="18" t="s">
        <v>16</v>
      </c>
      <c r="B42" s="18"/>
      <c r="C42" s="18"/>
      <c r="D42" s="18"/>
      <c r="E42" s="18"/>
      <c r="F42" s="18"/>
      <c r="G42" s="18"/>
      <c r="H42" s="22"/>
      <c r="I42" s="23"/>
      <c r="J42" s="18"/>
      <c r="K42" s="17"/>
      <c r="M42" s="18"/>
      <c r="O42" s="17"/>
      <c r="P42" s="17"/>
      <c r="Q42" s="17"/>
      <c r="R42" s="18" t="s">
        <v>70</v>
      </c>
      <c r="S42" s="18"/>
      <c r="T42" s="17"/>
    </row>
    <row r="43" spans="1:20" ht="12.75">
      <c r="A43" s="17"/>
      <c r="B43" s="17"/>
      <c r="C43" s="17"/>
      <c r="D43" s="17"/>
      <c r="E43" s="17"/>
      <c r="F43" s="17"/>
      <c r="G43" s="17"/>
      <c r="H43" s="24"/>
      <c r="I43" s="25"/>
      <c r="J43" s="17"/>
      <c r="K43" s="17"/>
      <c r="M43" s="17"/>
      <c r="O43" s="17"/>
      <c r="P43" s="17"/>
      <c r="Q43" s="17"/>
      <c r="R43" s="17"/>
      <c r="S43" s="17"/>
      <c r="T43" s="17"/>
    </row>
    <row r="44" spans="1:2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M44" s="17"/>
      <c r="O44" s="17"/>
      <c r="P44" s="17"/>
      <c r="Q44" s="17"/>
      <c r="R44" s="17"/>
      <c r="S44" s="17"/>
      <c r="T44" s="17"/>
      <c r="V44" s="4"/>
    </row>
    <row r="45" spans="1:20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M45" s="17"/>
      <c r="O45" s="17"/>
      <c r="P45" s="17"/>
      <c r="Q45" s="17"/>
      <c r="R45" s="17"/>
      <c r="S45" s="17"/>
      <c r="T45" s="17"/>
    </row>
    <row r="46" spans="9:20" ht="12.75">
      <c r="I46" s="4"/>
      <c r="J46" s="4"/>
      <c r="K46" s="4"/>
      <c r="L46" s="21"/>
      <c r="M46" s="4"/>
      <c r="N46" s="21"/>
      <c r="O46" s="4"/>
      <c r="P46" s="4"/>
      <c r="Q46" s="4"/>
      <c r="R46" s="4"/>
      <c r="S46" s="4"/>
      <c r="T46" s="4"/>
    </row>
    <row r="47" spans="9:20" ht="12.75">
      <c r="I47" s="4"/>
      <c r="J47" s="4"/>
      <c r="K47" s="4"/>
      <c r="L47" s="21"/>
      <c r="M47" s="4"/>
      <c r="N47" s="21"/>
      <c r="O47" s="4"/>
      <c r="P47" s="4"/>
      <c r="Q47" s="4"/>
      <c r="R47" s="4"/>
      <c r="S47" s="4"/>
      <c r="T47" s="4"/>
    </row>
  </sheetData>
  <sheetProtection/>
  <mergeCells count="16">
    <mergeCell ref="B31:F31"/>
    <mergeCell ref="B32:F32"/>
    <mergeCell ref="J4:T4"/>
    <mergeCell ref="A30:F30"/>
    <mergeCell ref="L1:T1"/>
    <mergeCell ref="L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8" r:id="rId1"/>
  <headerFooter differentFirst="1" alignWithMargins="0">
    <oddHeader>&amp;C
&amp;P</oddHeader>
  </headerFooter>
  <rowBreaks count="4" manualBreakCount="4">
    <brk id="10" max="19" man="1"/>
    <brk id="14" max="19" man="1"/>
    <brk id="18" max="19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Градалев Е.С.</cp:lastModifiedBy>
  <cp:lastPrinted>2015-09-09T04:45:41Z</cp:lastPrinted>
  <dcterms:created xsi:type="dcterms:W3CDTF">1996-10-08T23:32:33Z</dcterms:created>
  <dcterms:modified xsi:type="dcterms:W3CDTF">2015-09-16T06:09:24Z</dcterms:modified>
  <cp:category/>
  <cp:version/>
  <cp:contentType/>
  <cp:contentStatus/>
</cp:coreProperties>
</file>